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Bellebie\CBI\ITA\2569\OIT\OIT ตม.จว.ชลบุรี\O10 แผนการใช้จ่ายงานประมาณ\แก้ไขลงเว็บ 22 ก.ค.69\"/>
    </mc:Choice>
  </mc:AlternateContent>
  <xr:revisionPtr revIDLastSave="0" documentId="13_ncr:1_{F5CD6AA5-AD47-4B27-A326-745DFA22B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ไตรมาส 1-2" sheetId="2" r:id="rId1"/>
  </sheets>
  <definedNames>
    <definedName name="_xlnm.Print_Area" localSheetId="0">'ไตรมาส 1-2'!$A$1:$G$74</definedName>
  </definedNames>
  <calcPr calcId="191029"/>
  <extLst>
    <ext uri="GoogleSheetsCustomDataVersion2">
      <go:sheetsCustomData xmlns:go="http://customooxmlschemas.google.com/" r:id="rId5" roundtripDataChecksum="4ditKG/7nS1CyqCOyhJSD5z0uSd/iOBrk9xCC0g7ly4="/>
    </ext>
  </extLst>
</workbook>
</file>

<file path=xl/calcChain.xml><?xml version="1.0" encoding="utf-8"?>
<calcChain xmlns="http://schemas.openxmlformats.org/spreadsheetml/2006/main">
  <c r="E10" i="2" l="1"/>
  <c r="E18" i="2" s="1"/>
  <c r="D10" i="2" l="1"/>
  <c r="D18" i="2" s="1"/>
  <c r="F19" i="2" l="1"/>
  <c r="E27" i="2"/>
  <c r="F27" i="2" s="1"/>
  <c r="E65" i="2"/>
  <c r="F65" i="2" s="1"/>
  <c r="F66" i="2" s="1"/>
  <c r="E61" i="2" l="1"/>
  <c r="F61" i="2" s="1"/>
  <c r="F62" i="2" s="1"/>
  <c r="E48" i="2"/>
  <c r="E52" i="2"/>
  <c r="F52" i="2" s="1"/>
  <c r="E45" i="2"/>
  <c r="E42" i="2"/>
  <c r="E41" i="2"/>
  <c r="D43" i="2"/>
  <c r="D41" i="2"/>
  <c r="D51" i="2" s="1"/>
  <c r="E40" i="2"/>
  <c r="E38" i="2"/>
  <c r="E51" i="2" l="1"/>
  <c r="E53" i="2" s="1"/>
  <c r="D53" i="2"/>
  <c r="F51" i="2" l="1"/>
  <c r="F53" i="2"/>
  <c r="E24" i="2"/>
  <c r="D24" i="2"/>
  <c r="E66" i="2"/>
  <c r="D66" i="2"/>
  <c r="E62" i="2"/>
  <c r="D62" i="2"/>
  <c r="E28" i="2"/>
  <c r="D28" i="2"/>
  <c r="D20" i="2"/>
  <c r="F28" i="2" l="1"/>
  <c r="F24" i="2"/>
  <c r="F18" i="2" l="1"/>
  <c r="E20" i="2"/>
  <c r="F20" i="2" l="1"/>
</calcChain>
</file>

<file path=xl/sharedStrings.xml><?xml version="1.0" encoding="utf-8"?>
<sst xmlns="http://schemas.openxmlformats.org/spreadsheetml/2006/main" count="107" uniqueCount="61">
  <si>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</si>
  <si>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</si>
  <si>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</si>
  <si>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</si>
  <si>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</si>
  <si>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</si>
  <si>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</si>
  <si>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งบประมาณรายจ่ายประจำปี พ.ศ.2569</t>
  </si>
  <si>
    <t>โครงการ..การรักษาความสงบเรียบร้อยและความมั่นคงภายในประเทศ</t>
  </si>
  <si>
    <t>กิจกรรม..การตรวจสอบ คัดกรอง ปราบปรามคนต่างด้าวที่ไม่พึงปรารถนา</t>
  </si>
  <si>
    <t>รวมตอบแทนใช้สอย และวัสดุ</t>
  </si>
  <si>
    <t>ดำเนินการเบิกจ่ายตามระเบียบที่เกี่ยวข้อง</t>
  </si>
  <si>
    <t>ไม่มีปัญหา/อุปสรรคแต่อย่างใด</t>
  </si>
  <si>
    <t>ค่าสาธารณูปโภค</t>
  </si>
  <si>
    <t>รวม</t>
  </si>
  <si>
    <t>โครงการ การบังคับใช้กฎหมาย อำนวยความยุติธรรมและบริการประชาชน</t>
  </si>
  <si>
    <t xml:space="preserve"> - งบดำเนินงาน</t>
  </si>
  <si>
    <t>แผนงานบุคคลากรภาครัฐ</t>
  </si>
  <si>
    <t>- งบดำเนินงาน (ค่าเช่าบ้าน)</t>
  </si>
  <si>
    <t>ไม่มีปัญหา/อุปสรรค แต่อย่างใด</t>
  </si>
  <si>
    <t>งบค่าธรรมเนียมตรวจคนเข้าเมืองเพื่อเสริมเงินงบประมาณรายจ่ายประจำปี</t>
  </si>
  <si>
    <t>งบประมาณ พ.ศ.2568  ขยายใช้ถึง 30 ก.ย.2569</t>
  </si>
  <si>
    <t>รวมค่าตอบแทน ใช้สอย และวัสดุ</t>
  </si>
  <si>
    <t>งบกองทุนเพื่อการบริหารจัดการการทำงานของคนต่างด้าว</t>
  </si>
  <si>
    <t>ประจำปีงบประมาณ พ.ศ.2569</t>
  </si>
  <si>
    <t>ได้รับจัดสรร 18 พ.ย.68</t>
  </si>
  <si>
    <t>ได้รับจัดสรรวันที่ 11 พ.ย.68</t>
  </si>
  <si>
    <t xml:space="preserve">เงินค่าธรรมเนียมตรวจคนเข้าเมืองฯ ปี 2567 (เพิ่มเติม) </t>
  </si>
  <si>
    <t>ได้รับจัดสรรวันที่ 30 ก.ค.67</t>
  </si>
  <si>
    <t>ได้รับจัดสรร 27 ม.ค.69</t>
  </si>
  <si>
    <t>ได้รับจัดสรร 3 พ.ย.69</t>
  </si>
  <si>
    <t>ได้รับจัดสรรวันที่ 13 มี.ค.69</t>
  </si>
  <si>
    <t>กิจกรรม การบังคับใช้กฎหมายและบริการประชาชน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</si>
  <si>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</si>
  <si>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</si>
  <si>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ค่าจ้างเหมาประกอบอาหารผู้ต้องกัก</t>
  </si>
  <si>
    <t xml:space="preserve"> - ค่าน้ำมันเชื้อเพลิง</t>
  </si>
  <si>
    <t>เป็นไปตามแผน เบิกจ่ายได้ไม่น้อยกว่า 60</t>
  </si>
  <si>
    <t>เป็นไปตามแผน เบิกจ่ายได้ไม่น้อยกว่าร้อยละ 60</t>
  </si>
  <si>
    <t xml:space="preserve"> - ค่าเดินทางไปราชการ</t>
  </si>
  <si>
    <t xml:space="preserve"> - ค่าเช่าเครื่องถ่ายเอกสาร</t>
  </si>
  <si>
    <t xml:space="preserve"> - ค่าเช่าเครื่องพิมพ์ (printer)</t>
  </si>
  <si>
    <t xml:space="preserve"> - .ค่าเช่าอาคารและสถานที่ทำการ</t>
  </si>
  <si>
    <t xml:space="preserve"> - ค่าจ้างเหมาบริการอื่นๆ (ค่าจ้างเหมาทำความสะอาด/ป้องกันและกำจัดปลวก/ดูแลระบบคิว/ดูแลเว็บ)</t>
  </si>
  <si>
    <t xml:space="preserve"> - ค่าซ่อมแซมยานพาหนะและขนส่ง</t>
  </si>
  <si>
    <t xml:space="preserve"> - .ค่าเบี้ยประกันภัยรถยนต์ - ภาคสมัครใจ/ภาคบังคับ</t>
  </si>
  <si>
    <t xml:space="preserve"> - ค่าซ่อมแซมบำรุงรักษาอาคาร - สิ่งก่อสร้าง</t>
  </si>
  <si>
    <t xml:space="preserve"> - ค่าใช้สอยอื่น ๆ</t>
  </si>
  <si>
    <t xml:space="preserve"> - วัสดุสำนักงาน </t>
  </si>
  <si>
    <t xml:space="preserve"> - วัสดุน้ำมันเชื้อเพลิง</t>
  </si>
  <si>
    <t xml:space="preserve"> - วัสดุคอมพิวเตอร์</t>
  </si>
  <si>
    <t xml:space="preserve"> - วัสดุงานบ้านงานครัว</t>
  </si>
  <si>
    <t xml:space="preserve"> - ค่าตอบแทนผู้ควบคุมงาน</t>
  </si>
  <si>
    <t xml:space="preserve"> - งบลงทุน</t>
  </si>
  <si>
    <t xml:space="preserve"> - ค่าเช่าสถานที่จอดเรือตรวจการณ์</t>
  </si>
  <si>
    <t xml:space="preserve">โครงการก่สร้างอาคารที่ทำการ ด่าน ตม.ศรีราชา  </t>
  </si>
  <si>
    <r>
      <t xml:space="preserve">รายงานผลการใช้จ่ายงบประมาณ ไตรมาสที่ 1-2 ตรวจคนเข้าเมืองจังหวัดชลบุรี
  ประจำปีงบประมาณ พ.ศ. 2569 ไตรมาสที่ 1-2  </t>
    </r>
    <r>
      <rPr>
        <b/>
        <sz val="22"/>
        <color rgb="FFFF0000"/>
        <rFont val="TH SarabunPSK"/>
        <family val="2"/>
      </rPr>
      <t>(ตุลาคม 2568 - มีนาคม 2569)</t>
    </r>
  </si>
  <si>
    <t>-</t>
  </si>
  <si>
    <t xml:space="preserve"> - ค่าดูแลระบบเรียกคิว</t>
  </si>
  <si>
    <t xml:space="preserve"> - ค่าดูแลเว็ปไซต์</t>
  </si>
  <si>
    <t xml:space="preserve"> - ค่าจ้างเหมาประกอบเลี้ยงอาหารผู้ต้องกัก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</si>
</sst>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22"/>
      <color theme="1"/>
      <name val="TH SarabunPSK"/>
      <family val="2"/>
    </font>
    <font>
      <b/>
      <sz val="22"/>
      <color rgb="FFFF0000"/>
      <name val="TH SarabunPSK"/>
      <family val="2"/>
    </font>
    <font>
      <sz val="22"/>
      <color theme="1"/>
      <name val="TH SarabunPSK"/>
      <family val="2"/>
    </font>
    <font>
      <sz val="22"/>
      <name val="TH SarabunPSK"/>
      <family val="2"/>
    </font>
    <font>
      <b/>
      <sz val="28"/>
      <color theme="1"/>
      <name val="TH SarabunPSK"/>
      <family val="2"/>
    </font>
    <font>
      <b/>
      <sz val="28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rgb="FFFFE5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/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0" fontId="6" fillId="6" borderId="3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0" xfId="0" applyFont="1" applyFill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3" fillId="0" borderId="10" xfId="0" applyFont="1" applyBorder="1"/>
    <xf numFmtId="0" fontId="6" fillId="0" borderId="11" xfId="0" applyFont="1" applyBorder="1" applyAlignment="1">
      <alignment horizontal="center"/>
    </xf>
    <xf numFmtId="4" fontId="6" fillId="0" borderId="0" xfId="0" applyNumberFormat="1" applyFont="1"/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4" borderId="0" xfId="0" applyFont="1" applyFill="1"/>
    <xf numFmtId="4" fontId="6" fillId="4" borderId="0" xfId="0" applyNumberFormat="1" applyFont="1" applyFill="1"/>
    <xf numFmtId="0" fontId="6" fillId="5" borderId="0" xfId="0" applyFont="1" applyFill="1"/>
    <xf numFmtId="0" fontId="10" fillId="6" borderId="2" xfId="0" applyFont="1" applyFill="1" applyBorder="1"/>
    <xf numFmtId="0" fontId="5" fillId="6" borderId="2" xfId="0" applyFont="1" applyFill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6" borderId="12" xfId="0" applyFont="1" applyFill="1" applyBorder="1"/>
    <xf numFmtId="0" fontId="6" fillId="6" borderId="13" xfId="0" applyFont="1" applyFill="1" applyBorder="1"/>
    <xf numFmtId="0" fontId="6" fillId="0" borderId="12" xfId="0" applyFont="1" applyBorder="1"/>
    <xf numFmtId="0" fontId="6" fillId="0" borderId="13" xfId="0" applyFont="1" applyBorder="1"/>
    <xf numFmtId="43" fontId="6" fillId="0" borderId="0" xfId="1" applyFont="1"/>
    <xf numFmtId="0" fontId="6" fillId="5" borderId="12" xfId="0" applyFont="1" applyFill="1" applyBorder="1"/>
    <xf numFmtId="0" fontId="3" fillId="0" borderId="5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4" fontId="6" fillId="6" borderId="2" xfId="0" applyNumberFormat="1" applyFont="1" applyFill="1" applyBorder="1" applyAlignment="1">
      <alignment horizontal="right"/>
    </xf>
    <xf numFmtId="4" fontId="7" fillId="6" borderId="2" xfId="0" applyNumberFormat="1" applyFont="1" applyFill="1" applyBorder="1" applyAlignment="1">
      <alignment horizontal="right"/>
    </xf>
    <xf numFmtId="0" fontId="6" fillId="6" borderId="2" xfId="0" applyFont="1" applyFill="1" applyBorder="1" applyAlignment="1">
      <alignment horizontal="right"/>
    </xf>
    <xf numFmtId="4" fontId="6" fillId="6" borderId="10" xfId="0" applyNumberFormat="1" applyFont="1" applyFill="1" applyBorder="1" applyAlignment="1">
      <alignment horizontal="right"/>
    </xf>
    <xf numFmtId="4" fontId="7" fillId="6" borderId="10" xfId="0" applyNumberFormat="1" applyFont="1" applyFill="1" applyBorder="1" applyAlignment="1">
      <alignment horizontal="right"/>
    </xf>
    <xf numFmtId="0" fontId="6" fillId="6" borderId="10" xfId="0" applyFont="1" applyFill="1" applyBorder="1" applyAlignment="1">
      <alignment horizontal="right"/>
    </xf>
    <xf numFmtId="4" fontId="7" fillId="0" borderId="1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3" borderId="7" xfId="0" applyNumberFormat="1" applyFont="1" applyFill="1" applyBorder="1" applyAlignment="1">
      <alignment horizontal="right"/>
    </xf>
    <xf numFmtId="4" fontId="4" fillId="3" borderId="7" xfId="0" applyNumberFormat="1" applyFont="1" applyFill="1" applyBorder="1" applyAlignment="1">
      <alignment horizontal="right"/>
    </xf>
    <xf numFmtId="4" fontId="3" fillId="3" borderId="6" xfId="0" applyNumberFormat="1" applyFont="1" applyFill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3" fontId="16" fillId="0" borderId="5" xfId="1" applyFont="1" applyBorder="1" applyAlignment="1">
      <alignment horizontal="right"/>
    </xf>
    <xf numFmtId="43" fontId="15" fillId="0" borderId="5" xfId="1" applyFont="1" applyBorder="1" applyAlignment="1">
      <alignment horizontal="right"/>
    </xf>
    <xf numFmtId="43" fontId="16" fillId="3" borderId="6" xfId="1" applyFont="1" applyFill="1" applyBorder="1" applyAlignment="1">
      <alignment horizontal="right"/>
    </xf>
    <xf numFmtId="43" fontId="15" fillId="3" borderId="6" xfId="1" applyFont="1" applyFill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3" borderId="6" xfId="0" applyNumberFormat="1" applyFont="1" applyFill="1" applyBorder="1" applyAlignment="1">
      <alignment horizontal="right"/>
    </xf>
    <xf numFmtId="4" fontId="6" fillId="6" borderId="2" xfId="0" applyNumberFormat="1" applyFont="1" applyFill="1" applyBorder="1" applyAlignment="1">
      <alignment horizontal="right" wrapText="1"/>
    </xf>
    <xf numFmtId="4" fontId="6" fillId="6" borderId="13" xfId="0" applyNumberFormat="1" applyFont="1" applyFill="1" applyBorder="1" applyAlignment="1">
      <alignment horizontal="right"/>
    </xf>
    <xf numFmtId="4" fontId="6" fillId="0" borderId="13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3" fontId="15" fillId="0" borderId="13" xfId="1" applyFont="1" applyBorder="1" applyAlignment="1">
      <alignment horizontal="right"/>
    </xf>
    <xf numFmtId="187" fontId="6" fillId="0" borderId="13" xfId="0" applyNumberFormat="1" applyFont="1" applyBorder="1" applyAlignment="1">
      <alignment horizontal="right"/>
    </xf>
    <xf numFmtId="43" fontId="16" fillId="0" borderId="13" xfId="1" applyFont="1" applyBorder="1" applyAlignment="1">
      <alignment horizontal="right"/>
    </xf>
    <xf numFmtId="43" fontId="3" fillId="3" borderId="6" xfId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43" fontId="6" fillId="0" borderId="0" xfId="1" applyFont="1" applyAlignment="1">
      <alignment horizontal="right"/>
    </xf>
    <xf numFmtId="43" fontId="6" fillId="0" borderId="0" xfId="0" applyNumberFormat="1" applyFont="1" applyAlignment="1">
      <alignment horizontal="right"/>
    </xf>
    <xf numFmtId="0" fontId="2" fillId="0" borderId="12" xfId="0" applyFont="1" applyBorder="1"/>
    <xf numFmtId="43" fontId="6" fillId="4" borderId="0" xfId="0" applyNumberFormat="1" applyFont="1" applyFill="1"/>
    <xf numFmtId="0" fontId="6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7" fillId="0" borderId="8" xfId="0" applyFont="1" applyBorder="1"/>
    <xf numFmtId="0" fontId="8" fillId="2" borderId="3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1" xfId="0" applyFont="1" applyBorder="1"/>
    <xf numFmtId="0" fontId="8" fillId="2" borderId="2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15" fillId="0" borderId="10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2683785</xdr:colOff>
      <xdr:row>66</xdr:row>
      <xdr:rowOff>174625</xdr:rowOff>
    </xdr:from>
    <xdr:to>
      <xdr:col>3</xdr:col>
      <xdr:colOff>902818</xdr:colOff>
      <xdr:row>68</xdr:row>
      <xdr:rowOff>160796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644ACF1-CBCD-42B9-BC9F-AEF24C337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3285" y="20081875"/>
          <a:ext cx="1013033" cy="621171"/>
        </a:xfrm>
        <a:prstGeom prst="rect">
          <a:avLst/>
        </a:prstGeom>
      </xdr:spPr>
    </xdr:pic>
    <xdr:clientData/>
  </xdr:twoCellAnchor>
  <xdr:twoCellAnchor editAs="oneCell">
    <xdr:from>
      <xdr:col>1</xdr:col>
      <xdr:colOff>3768753</xdr:colOff>
      <xdr:row>66</xdr:row>
      <xdr:rowOff>265944</xdr:rowOff>
    </xdr:from>
    <xdr:to>
      <xdr:col>1</xdr:col>
      <xdr:colOff>4330728</xdr:colOff>
      <xdr:row>68</xdr:row>
      <xdr:rowOff>297985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6279866-1092-4EFE-A573-E311572CF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28" y="20173194"/>
          <a:ext cx="561975" cy="667041"/>
        </a:xfrm>
        <a:prstGeom prst="rect">
          <a:avLst/>
        </a:prstGeom>
      </xdr:spPr>
    </xdr:pic>
    <xdr:clientData/>
  </xdr:twoCellAnchor>
  <xdr:twoCellAnchor>
    <xdr:from>
      <xdr:col>1</xdr:col>
      <xdr:colOff>2301875</xdr:colOff>
      <xdr:row>67</xdr:row>
      <xdr:rowOff>274146</xdr:rowOff>
    </xdr:from>
    <xdr:to>
      <xdr:col>2</xdr:col>
      <xdr:colOff>1190625</xdr:colOff>
      <xdr:row>71</xdr:row>
      <xdr:rowOff>181588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6FA430D8-EA6F-4D7A-945C-B9F23FB6F0AA}"/>
            </a:ext>
          </a:extLst>
        </xdr:cNvPr>
        <xdr:cNvSpPr txBox="1"/>
      </xdr:nvSpPr>
      <xdr:spPr>
        <a:xfrm>
          <a:off x="2508250" y="21546646"/>
          <a:ext cx="3524250" cy="11774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ว่าที่ พ.ต.ต.หญิง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ผู้รายงาน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สุดารัตน์  โพธิ์สัตย์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สว.ตม.จว.ชลบุรี บก.ตม.3</a:t>
          </a:r>
        </a:p>
      </xdr:txBody>
    </xdr:sp>
    <xdr:clientData/>
  </xdr:twoCellAnchor>
  <xdr:twoCellAnchor>
    <xdr:from>
      <xdr:col>2</xdr:col>
      <xdr:colOff>1185218</xdr:colOff>
      <xdr:row>67</xdr:row>
      <xdr:rowOff>277460</xdr:rowOff>
    </xdr:from>
    <xdr:to>
      <xdr:col>5</xdr:col>
      <xdr:colOff>140765</xdr:colOff>
      <xdr:row>71</xdr:row>
      <xdr:rowOff>184902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707F19A7-AA88-4DE5-A11C-6FDCF4BF0761}"/>
            </a:ext>
          </a:extLst>
        </xdr:cNvPr>
        <xdr:cNvSpPr txBox="1"/>
      </xdr:nvSpPr>
      <xdr:spPr>
        <a:xfrm>
          <a:off x="7344718" y="20486335"/>
          <a:ext cx="4162547" cy="1113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พ.ต.อ.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ผู้ตรวจรายงาน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นภัสพงษ์  โฆษิตสุริยมณี )</a:t>
          </a:r>
          <a:b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ผกก.ตม.จว.ชลบุรี บก.ตม.3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B1A2-2814-4147-9224-B5FF24FC83A7}">
  <dimension ref="A1:Z75"/>
  <sheetViews>
    <sheetView tabSelected="1" view="pageBreakPreview" topLeftCell="A7" zoomScale="130" zoomScaleNormal="77" zoomScaleSheetLayoutView="130" workbookViewId="0">
      <selection activeCell="F19" sqref="F19"/>
    </sheetView>
  </sheetViews>
  <sheetFormatPr defaultColWidth="14.42578125" defaultRowHeight="24.75" customHeight="1" x14ac:dyDescent="0.35"/>
  <cols>
    <col min="1" max="1" width="3" style="38" bestFit="1" customWidth="1"/>
    <col min="2" max="2" width="69.5703125" style="1" customWidth="1"/>
    <col min="3" max="3" width="42" style="1" customWidth="1"/>
    <col min="4" max="4" width="17.5703125" style="73" bestFit="1" customWidth="1"/>
    <col min="5" max="5" width="15.5703125" style="73" bestFit="1" customWidth="1"/>
    <col min="6" max="6" width="13.42578125" style="73" bestFit="1" customWidth="1"/>
    <col min="7" max="7" width="28" style="38" customWidth="1"/>
    <col min="8" max="10" width="12.7109375" style="1" bestFit="1" customWidth="1"/>
    <col min="11" max="11" width="13" style="1" bestFit="1" customWidth="1"/>
    <col min="12" max="12" width="16" style="1" customWidth="1"/>
    <col min="13" max="26" width="8.7109375" style="1" customWidth="1"/>
    <col min="27" max="16384" width="14.42578125" style="1"/>
  </cols>
  <sheetData>
    <row r="1" spans="1:7" ht="24.75" customHeight="1" x14ac:dyDescent="0.35">
      <c r="A1" s="87" t="s">
        <v>56</v>
      </c>
      <c r="B1" s="88"/>
      <c r="C1" s="88"/>
      <c r="D1" s="88"/>
      <c r="E1" s="88"/>
      <c r="F1" s="88"/>
      <c r="G1" s="88"/>
    </row>
    <row r="2" spans="1:7" ht="24.75" customHeight="1" x14ac:dyDescent="0.35">
      <c r="A2" s="88"/>
      <c r="B2" s="88"/>
      <c r="C2" s="88"/>
      <c r="D2" s="88"/>
      <c r="E2" s="88"/>
      <c r="F2" s="88"/>
      <c r="G2" s="88"/>
    </row>
    <row r="3" spans="1:7" ht="24.75" customHeight="1" x14ac:dyDescent="0.35">
      <c r="A3" s="89"/>
      <c r="B3" s="89"/>
      <c r="C3" s="89"/>
      <c r="D3" s="89"/>
      <c r="E3" s="89"/>
      <c r="F3" s="89"/>
      <c r="G3" s="89"/>
    </row>
    <row r="4" spans="1:7" ht="24.75" customHeight="1" x14ac:dyDescent="0.35">
      <c r="A4" s="80" t="s">
        <v>0</v>
      </c>
      <c r="B4" s="80" t="s">
        <v>1</v>
      </c>
      <c r="C4" s="83" t="s">
        <v>2</v>
      </c>
      <c r="D4" s="85" t="s">
        <v>3</v>
      </c>
      <c r="E4" s="85" t="s">
        <v>4</v>
      </c>
      <c r="F4" s="90" t="s">
        <v>5</v>
      </c>
      <c r="G4" s="92" t="s">
        <v>6</v>
      </c>
    </row>
    <row r="5" spans="1:7" ht="24.75" customHeight="1" x14ac:dyDescent="0.35">
      <c r="A5" s="81"/>
      <c r="B5" s="82"/>
      <c r="C5" s="84"/>
      <c r="D5" s="86"/>
      <c r="E5" s="86"/>
      <c r="F5" s="91"/>
      <c r="G5" s="93"/>
    </row>
    <row r="6" spans="1:7" ht="24.75" customHeight="1" x14ac:dyDescent="0.35">
      <c r="A6" s="2">
        <v>1</v>
      </c>
      <c r="B6" s="3" t="s">
        <v>7</v>
      </c>
      <c r="C6" s="4" t="s">
        <v>37</v>
      </c>
      <c r="D6" s="44"/>
      <c r="E6" s="45"/>
      <c r="F6" s="46"/>
      <c r="G6" s="41"/>
    </row>
    <row r="7" spans="1:7" ht="24.75" customHeight="1" x14ac:dyDescent="0.35">
      <c r="A7" s="5"/>
      <c r="B7" s="6" t="s">
        <v>8</v>
      </c>
      <c r="C7" s="5"/>
      <c r="D7" s="47"/>
      <c r="E7" s="48"/>
      <c r="F7" s="49"/>
      <c r="G7" s="42"/>
    </row>
    <row r="8" spans="1:7" ht="24.75" customHeight="1" x14ac:dyDescent="0.35">
      <c r="A8" s="5"/>
      <c r="B8" s="6" t="s">
        <v>9</v>
      </c>
      <c r="C8" s="5"/>
      <c r="D8" s="47"/>
      <c r="E8" s="48"/>
      <c r="F8" s="49"/>
      <c r="G8" s="42"/>
    </row>
    <row r="9" spans="1:7" ht="24.75" customHeight="1" x14ac:dyDescent="0.55000000000000004">
      <c r="A9" s="7"/>
      <c r="B9" s="8" t="s">
        <v>39</v>
      </c>
      <c r="C9" s="9"/>
      <c r="D9" s="50">
        <v>524.76</v>
      </c>
      <c r="E9" s="50">
        <v>524.76</v>
      </c>
      <c r="F9" s="94" t="s">
        <v>57</v>
      </c>
      <c r="G9" s="14"/>
    </row>
    <row r="10" spans="1:7" ht="24.75" customHeight="1" x14ac:dyDescent="0.55000000000000004">
      <c r="A10" s="7"/>
      <c r="B10" s="8" t="s">
        <v>33</v>
      </c>
      <c r="C10" s="9"/>
      <c r="D10" s="50">
        <f>5446.67+5446.67</f>
        <v>10893.34</v>
      </c>
      <c r="E10" s="50">
        <f>5446.67+5446.67</f>
        <v>10893.34</v>
      </c>
      <c r="F10" s="94" t="s">
        <v>57</v>
      </c>
      <c r="G10" s="14"/>
    </row>
    <row r="11" spans="1:7" ht="24.75" customHeight="1" x14ac:dyDescent="0.55000000000000004">
      <c r="A11" s="7"/>
      <c r="B11" s="8" t="s">
        <v>34</v>
      </c>
      <c r="C11" s="9"/>
      <c r="D11" s="50">
        <v>11800</v>
      </c>
      <c r="E11" s="50">
        <v>11800</v>
      </c>
      <c r="F11" s="94" t="s">
        <v>57</v>
      </c>
      <c r="G11" s="14"/>
    </row>
    <row r="12" spans="1:7" ht="24.75" customHeight="1" x14ac:dyDescent="0.55000000000000004">
      <c r="A12" s="7"/>
      <c r="B12" s="8" t="s">
        <v>40</v>
      </c>
      <c r="C12" s="9"/>
      <c r="D12" s="50">
        <v>9469.5</v>
      </c>
      <c r="E12" s="50">
        <v>9469.5</v>
      </c>
      <c r="F12" s="94" t="s">
        <v>57</v>
      </c>
      <c r="G12" s="14"/>
    </row>
    <row r="13" spans="1:7" ht="24.75" customHeight="1" x14ac:dyDescent="0.55000000000000004">
      <c r="A13" s="7"/>
      <c r="B13" s="8" t="s">
        <v>54</v>
      </c>
      <c r="C13" s="9"/>
      <c r="D13" s="50">
        <v>10914</v>
      </c>
      <c r="E13" s="50">
        <v>10914</v>
      </c>
      <c r="F13" s="94" t="s">
        <v>57</v>
      </c>
      <c r="G13" s="14"/>
    </row>
    <row r="14" spans="1:7" ht="24.75" customHeight="1" x14ac:dyDescent="0.55000000000000004">
      <c r="A14" s="7"/>
      <c r="B14" s="8" t="s">
        <v>35</v>
      </c>
      <c r="C14" s="9"/>
      <c r="D14" s="50">
        <v>43025</v>
      </c>
      <c r="E14" s="50">
        <v>43025</v>
      </c>
      <c r="F14" s="94" t="s">
        <v>57</v>
      </c>
      <c r="G14" s="14"/>
    </row>
    <row r="15" spans="1:7" ht="24.75" customHeight="1" x14ac:dyDescent="0.55000000000000004">
      <c r="A15" s="7"/>
      <c r="B15" s="10" t="s">
        <v>58</v>
      </c>
      <c r="C15" s="9"/>
      <c r="D15" s="50">
        <v>8662.5</v>
      </c>
      <c r="E15" s="50">
        <v>8662.5</v>
      </c>
      <c r="F15" s="94" t="s">
        <v>57</v>
      </c>
      <c r="G15" s="14"/>
    </row>
    <row r="16" spans="1:7" ht="24.75" customHeight="1" x14ac:dyDescent="0.55000000000000004">
      <c r="A16" s="7"/>
      <c r="B16" s="10" t="s">
        <v>59</v>
      </c>
      <c r="C16" s="9"/>
      <c r="D16" s="50">
        <v>8000</v>
      </c>
      <c r="E16" s="50">
        <v>8000</v>
      </c>
      <c r="F16" s="94" t="s">
        <v>57</v>
      </c>
      <c r="G16" s="14"/>
    </row>
    <row r="17" spans="1:26" ht="24.75" customHeight="1" x14ac:dyDescent="0.55000000000000004">
      <c r="A17" s="11"/>
      <c r="B17" s="10" t="s">
        <v>36</v>
      </c>
      <c r="C17" s="12"/>
      <c r="D17" s="50">
        <v>45000</v>
      </c>
      <c r="E17" s="50">
        <v>45000</v>
      </c>
      <c r="F17" s="94" t="s">
        <v>57</v>
      </c>
      <c r="G17" s="14"/>
    </row>
    <row r="18" spans="1:26" ht="24.75" customHeight="1" x14ac:dyDescent="0.35">
      <c r="A18" s="7"/>
      <c r="B18" s="13" t="s">
        <v>10</v>
      </c>
      <c r="C18" s="7" t="s">
        <v>11</v>
      </c>
      <c r="D18" s="51">
        <f>SUM(D9:D17)</f>
        <v>148289.1</v>
      </c>
      <c r="E18" s="52">
        <f>SUM(E9:E17)</f>
        <v>148289.1</v>
      </c>
      <c r="F18" s="51">
        <f>E18*100/D18</f>
        <v>100</v>
      </c>
      <c r="G18" s="14" t="s">
        <v>12</v>
      </c>
      <c r="H18" s="15"/>
    </row>
    <row r="19" spans="1:26" ht="24.75" customHeight="1" x14ac:dyDescent="0.35">
      <c r="A19" s="7"/>
      <c r="B19" s="13" t="s">
        <v>13</v>
      </c>
      <c r="C19" s="7" t="s">
        <v>11</v>
      </c>
      <c r="D19" s="53">
        <v>66638.399999999994</v>
      </c>
      <c r="E19" s="54">
        <v>66638.399999999994</v>
      </c>
      <c r="F19" s="51">
        <f>E19*100/D19</f>
        <v>100</v>
      </c>
      <c r="G19" s="14" t="s">
        <v>12</v>
      </c>
      <c r="H19" s="15"/>
      <c r="I19" s="15"/>
      <c r="M19" s="15"/>
    </row>
    <row r="20" spans="1:26" s="21" customFormat="1" ht="24.75" customHeight="1" x14ac:dyDescent="0.35">
      <c r="A20" s="16"/>
      <c r="B20" s="17" t="s">
        <v>14</v>
      </c>
      <c r="C20" s="18"/>
      <c r="D20" s="55">
        <f>SUM(D18:D19)</f>
        <v>214927.5</v>
      </c>
      <c r="E20" s="56">
        <f>E18+E19</f>
        <v>214927.5</v>
      </c>
      <c r="F20" s="57">
        <f>E20*100/D20</f>
        <v>100</v>
      </c>
      <c r="G20" s="17" t="s">
        <v>30</v>
      </c>
      <c r="H20" s="19"/>
      <c r="I20" s="19"/>
      <c r="J20" s="19"/>
      <c r="K20" s="19"/>
      <c r="L20" s="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4.75" customHeight="1" x14ac:dyDescent="0.35">
      <c r="A21" s="2">
        <v>2</v>
      </c>
      <c r="B21" s="22" t="s">
        <v>15</v>
      </c>
      <c r="C21" s="23"/>
      <c r="D21" s="44"/>
      <c r="E21" s="45"/>
      <c r="F21" s="44"/>
      <c r="G21" s="2"/>
    </row>
    <row r="22" spans="1:26" ht="24.75" customHeight="1" x14ac:dyDescent="0.35">
      <c r="A22" s="5"/>
      <c r="B22" s="6" t="s">
        <v>32</v>
      </c>
      <c r="C22" s="5"/>
      <c r="D22" s="47"/>
      <c r="E22" s="48"/>
      <c r="F22" s="47"/>
      <c r="G22" s="5"/>
    </row>
    <row r="23" spans="1:26" ht="24.75" customHeight="1" x14ac:dyDescent="0.55000000000000004">
      <c r="A23" s="24"/>
      <c r="B23" s="25" t="s">
        <v>16</v>
      </c>
      <c r="C23" s="24" t="s">
        <v>11</v>
      </c>
      <c r="D23" s="58">
        <v>1650</v>
      </c>
      <c r="E23" s="59">
        <v>0</v>
      </c>
      <c r="F23" s="60">
        <v>0</v>
      </c>
      <c r="G23" s="24"/>
    </row>
    <row r="24" spans="1:26" s="21" customFormat="1" ht="24.75" customHeight="1" x14ac:dyDescent="0.55000000000000004">
      <c r="A24" s="26"/>
      <c r="B24" s="17" t="s">
        <v>14</v>
      </c>
      <c r="C24" s="26"/>
      <c r="D24" s="57">
        <f>D23</f>
        <v>1650</v>
      </c>
      <c r="E24" s="61">
        <f>E23</f>
        <v>0</v>
      </c>
      <c r="F24" s="62">
        <f t="shared" ref="F24" si="0">E24*100/D24</f>
        <v>0</v>
      </c>
      <c r="G24" s="17" t="s">
        <v>29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4.75" customHeight="1" x14ac:dyDescent="0.35">
      <c r="A25" s="2">
        <v>3</v>
      </c>
      <c r="B25" s="3" t="s">
        <v>7</v>
      </c>
      <c r="C25" s="2"/>
      <c r="D25" s="44"/>
      <c r="E25" s="45"/>
      <c r="F25" s="46"/>
      <c r="G25" s="2"/>
    </row>
    <row r="26" spans="1:26" ht="24.75" customHeight="1" x14ac:dyDescent="0.35">
      <c r="A26" s="5"/>
      <c r="B26" s="6" t="s">
        <v>17</v>
      </c>
      <c r="C26" s="5"/>
      <c r="D26" s="47"/>
      <c r="E26" s="48"/>
      <c r="F26" s="49"/>
      <c r="G26" s="5"/>
    </row>
    <row r="27" spans="1:26" ht="24.75" customHeight="1" x14ac:dyDescent="0.35">
      <c r="A27" s="24"/>
      <c r="B27" s="25" t="s">
        <v>18</v>
      </c>
      <c r="C27" s="24" t="s">
        <v>11</v>
      </c>
      <c r="D27" s="58">
        <v>283920</v>
      </c>
      <c r="E27" s="63">
        <f>154355+55000+66929</f>
        <v>276284</v>
      </c>
      <c r="F27" s="51">
        <f>E27*100/D27</f>
        <v>97.310510002817693</v>
      </c>
      <c r="G27" s="24" t="s">
        <v>19</v>
      </c>
    </row>
    <row r="28" spans="1:26" s="21" customFormat="1" ht="24.75" customHeight="1" x14ac:dyDescent="0.35">
      <c r="A28" s="26"/>
      <c r="B28" s="17" t="s">
        <v>14</v>
      </c>
      <c r="C28" s="27"/>
      <c r="D28" s="57">
        <f>D27</f>
        <v>283920</v>
      </c>
      <c r="E28" s="64">
        <f>E27</f>
        <v>276284</v>
      </c>
      <c r="F28" s="57">
        <f>E28*100/D28</f>
        <v>97.310510002817693</v>
      </c>
      <c r="G28" s="17" t="s">
        <v>25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4.75" customHeight="1" x14ac:dyDescent="0.35">
      <c r="A29" s="87" t="s">
        <v>56</v>
      </c>
      <c r="B29" s="88"/>
      <c r="C29" s="88"/>
      <c r="D29" s="88"/>
      <c r="E29" s="88"/>
      <c r="F29" s="88"/>
      <c r="G29" s="88"/>
    </row>
    <row r="30" spans="1:26" ht="24.75" customHeight="1" x14ac:dyDescent="0.35">
      <c r="A30" s="88"/>
      <c r="B30" s="88"/>
      <c r="C30" s="88"/>
      <c r="D30" s="88"/>
      <c r="E30" s="88"/>
      <c r="F30" s="88"/>
      <c r="G30" s="88"/>
    </row>
    <row r="31" spans="1:26" ht="24.75" customHeight="1" x14ac:dyDescent="0.35">
      <c r="A31" s="89"/>
      <c r="B31" s="89"/>
      <c r="C31" s="89"/>
      <c r="D31" s="89"/>
      <c r="E31" s="89"/>
      <c r="F31" s="89"/>
      <c r="G31" s="89"/>
    </row>
    <row r="32" spans="1:26" ht="24.75" customHeight="1" x14ac:dyDescent="0.35">
      <c r="A32" s="80" t="s">
        <v>0</v>
      </c>
      <c r="B32" s="80" t="s">
        <v>1</v>
      </c>
      <c r="C32" s="83" t="s">
        <v>2</v>
      </c>
      <c r="D32" s="85" t="s">
        <v>3</v>
      </c>
      <c r="E32" s="85" t="s">
        <v>4</v>
      </c>
      <c r="F32" s="90" t="s">
        <v>5</v>
      </c>
      <c r="G32" s="92" t="s">
        <v>6</v>
      </c>
    </row>
    <row r="33" spans="1:12" ht="24.75" customHeight="1" x14ac:dyDescent="0.35">
      <c r="A33" s="81"/>
      <c r="B33" s="82"/>
      <c r="C33" s="84"/>
      <c r="D33" s="86"/>
      <c r="E33" s="86"/>
      <c r="F33" s="91"/>
      <c r="G33" s="93"/>
    </row>
    <row r="34" spans="1:12" s="30" customFormat="1" ht="24.75" customHeight="1" x14ac:dyDescent="0.35">
      <c r="A34" s="28">
        <v>4</v>
      </c>
      <c r="B34" s="29" t="s">
        <v>20</v>
      </c>
      <c r="C34" s="28" t="s">
        <v>38</v>
      </c>
      <c r="D34" s="65"/>
      <c r="E34" s="65"/>
      <c r="F34" s="65"/>
      <c r="G34" s="28"/>
    </row>
    <row r="35" spans="1:12" ht="24.75" customHeight="1" x14ac:dyDescent="0.35">
      <c r="A35" s="5"/>
      <c r="B35" s="31" t="s">
        <v>21</v>
      </c>
      <c r="C35" s="32"/>
      <c r="D35" s="66"/>
      <c r="E35" s="66"/>
      <c r="F35" s="66"/>
      <c r="G35" s="43"/>
    </row>
    <row r="36" spans="1:12" ht="24.75" customHeight="1" x14ac:dyDescent="0.55000000000000004">
      <c r="A36" s="7"/>
      <c r="B36" s="33" t="s">
        <v>52</v>
      </c>
      <c r="C36" s="34"/>
      <c r="D36" s="67">
        <v>254150</v>
      </c>
      <c r="E36" s="68">
        <v>95550</v>
      </c>
      <c r="F36" s="69">
        <v>0</v>
      </c>
      <c r="G36" s="40"/>
    </row>
    <row r="37" spans="1:12" ht="24.75" customHeight="1" x14ac:dyDescent="0.55000000000000004">
      <c r="A37" s="7"/>
      <c r="B37" s="33" t="s">
        <v>39</v>
      </c>
      <c r="C37" s="34"/>
      <c r="D37" s="70">
        <v>48000</v>
      </c>
      <c r="E37" s="68">
        <v>11044</v>
      </c>
      <c r="F37" s="69">
        <v>0</v>
      </c>
      <c r="G37" s="40"/>
    </row>
    <row r="38" spans="1:12" ht="24.75" customHeight="1" x14ac:dyDescent="0.55000000000000004">
      <c r="A38" s="7"/>
      <c r="B38" s="33" t="s">
        <v>40</v>
      </c>
      <c r="C38" s="34"/>
      <c r="D38" s="70">
        <v>94722</v>
      </c>
      <c r="E38" s="68">
        <f>28408.5+9469.5</f>
        <v>37878</v>
      </c>
      <c r="F38" s="69">
        <v>0</v>
      </c>
      <c r="G38" s="40"/>
    </row>
    <row r="39" spans="1:12" ht="24.75" customHeight="1" x14ac:dyDescent="0.55000000000000004">
      <c r="A39" s="7"/>
      <c r="B39" s="33" t="s">
        <v>41</v>
      </c>
      <c r="C39" s="34"/>
      <c r="D39" s="70">
        <v>96000</v>
      </c>
      <c r="E39" s="71">
        <v>0</v>
      </c>
      <c r="F39" s="69">
        <v>0</v>
      </c>
      <c r="G39" s="40"/>
    </row>
    <row r="40" spans="1:12" ht="24.75" customHeight="1" x14ac:dyDescent="0.55000000000000004">
      <c r="A40" s="7"/>
      <c r="B40" s="33" t="s">
        <v>42</v>
      </c>
      <c r="C40" s="34"/>
      <c r="D40" s="70">
        <v>600000</v>
      </c>
      <c r="E40" s="68">
        <f>200000+50000</f>
        <v>250000</v>
      </c>
      <c r="F40" s="69">
        <v>0</v>
      </c>
      <c r="G40" s="40"/>
    </row>
    <row r="41" spans="1:12" ht="24.75" customHeight="1" x14ac:dyDescent="0.55000000000000004">
      <c r="A41" s="7"/>
      <c r="B41" s="77" t="s">
        <v>43</v>
      </c>
      <c r="C41" s="34"/>
      <c r="D41" s="70">
        <f>37450+69300</f>
        <v>106750</v>
      </c>
      <c r="E41" s="68">
        <f>11800+46287.5+4000+37450</f>
        <v>99537.5</v>
      </c>
      <c r="F41" s="69">
        <v>0</v>
      </c>
      <c r="G41" s="40"/>
    </row>
    <row r="42" spans="1:12" ht="24.75" customHeight="1" x14ac:dyDescent="0.55000000000000004">
      <c r="A42" s="7"/>
      <c r="B42" s="33" t="s">
        <v>44</v>
      </c>
      <c r="C42" s="34"/>
      <c r="D42" s="70">
        <v>130000</v>
      </c>
      <c r="E42" s="68">
        <f>129436.39+125012.99</f>
        <v>254449.38</v>
      </c>
      <c r="F42" s="69">
        <v>0</v>
      </c>
      <c r="G42" s="40"/>
      <c r="K42" s="35"/>
    </row>
    <row r="43" spans="1:12" ht="24.75" customHeight="1" x14ac:dyDescent="0.55000000000000004">
      <c r="A43" s="7"/>
      <c r="B43" s="33" t="s">
        <v>45</v>
      </c>
      <c r="C43" s="34"/>
      <c r="D43" s="70">
        <f>7304+43925</f>
        <v>51229</v>
      </c>
      <c r="E43" s="68">
        <v>45531</v>
      </c>
      <c r="F43" s="69">
        <v>0</v>
      </c>
      <c r="G43" s="40"/>
      <c r="K43" s="35"/>
    </row>
    <row r="44" spans="1:12" ht="24.75" customHeight="1" x14ac:dyDescent="0.55000000000000004">
      <c r="A44" s="7"/>
      <c r="B44" s="36" t="s">
        <v>46</v>
      </c>
      <c r="C44" s="34"/>
      <c r="D44" s="70">
        <v>95000</v>
      </c>
      <c r="E44" s="71">
        <v>0</v>
      </c>
      <c r="F44" s="69">
        <v>0</v>
      </c>
      <c r="G44" s="40"/>
      <c r="K44" s="35"/>
    </row>
    <row r="45" spans="1:12" ht="24.75" customHeight="1" x14ac:dyDescent="0.55000000000000004">
      <c r="A45" s="7"/>
      <c r="B45" s="36" t="s">
        <v>60</v>
      </c>
      <c r="C45" s="34"/>
      <c r="D45" s="70">
        <v>672000</v>
      </c>
      <c r="E45" s="68">
        <f>420250+402975</f>
        <v>823225</v>
      </c>
      <c r="F45" s="69">
        <v>0</v>
      </c>
      <c r="G45" s="40"/>
      <c r="K45" s="35"/>
      <c r="L45" s="35"/>
    </row>
    <row r="46" spans="1:12" ht="24.75" customHeight="1" x14ac:dyDescent="0.55000000000000004">
      <c r="A46" s="7"/>
      <c r="B46" s="36" t="s">
        <v>47</v>
      </c>
      <c r="C46" s="34"/>
      <c r="D46" s="70">
        <v>100000</v>
      </c>
      <c r="E46" s="68">
        <v>32742</v>
      </c>
      <c r="F46" s="69">
        <v>0</v>
      </c>
      <c r="G46" s="40"/>
      <c r="K46" s="35"/>
      <c r="L46" s="35"/>
    </row>
    <row r="47" spans="1:12" ht="24.75" customHeight="1" x14ac:dyDescent="0.55000000000000004">
      <c r="A47" s="7"/>
      <c r="B47" s="33" t="s">
        <v>48</v>
      </c>
      <c r="C47" s="34"/>
      <c r="D47" s="70">
        <v>351000</v>
      </c>
      <c r="E47" s="68">
        <v>309866</v>
      </c>
      <c r="F47" s="69">
        <v>0</v>
      </c>
      <c r="G47" s="40"/>
      <c r="K47" s="35"/>
      <c r="L47" s="35"/>
    </row>
    <row r="48" spans="1:12" ht="24.75" customHeight="1" x14ac:dyDescent="0.55000000000000004">
      <c r="A48" s="7"/>
      <c r="B48" s="33" t="s">
        <v>49</v>
      </c>
      <c r="C48" s="34"/>
      <c r="D48" s="70">
        <v>808920</v>
      </c>
      <c r="E48" s="68">
        <f>177100+68295.7</f>
        <v>245395.7</v>
      </c>
      <c r="F48" s="69">
        <v>0</v>
      </c>
      <c r="G48" s="40"/>
    </row>
    <row r="49" spans="1:26" ht="24.75" customHeight="1" x14ac:dyDescent="0.55000000000000004">
      <c r="A49" s="7"/>
      <c r="B49" s="33" t="s">
        <v>50</v>
      </c>
      <c r="C49" s="34"/>
      <c r="D49" s="70">
        <v>60000</v>
      </c>
      <c r="E49" s="68">
        <v>60000</v>
      </c>
      <c r="F49" s="69">
        <v>0</v>
      </c>
      <c r="G49" s="40"/>
    </row>
    <row r="50" spans="1:26" ht="24.75" customHeight="1" x14ac:dyDescent="0.55000000000000004">
      <c r="A50" s="7"/>
      <c r="B50" s="33" t="s">
        <v>51</v>
      </c>
      <c r="C50" s="34"/>
      <c r="D50" s="70">
        <v>96000</v>
      </c>
      <c r="E50" s="68">
        <v>96000</v>
      </c>
      <c r="F50" s="69">
        <v>0</v>
      </c>
      <c r="G50" s="40"/>
    </row>
    <row r="51" spans="1:26" ht="24.75" customHeight="1" x14ac:dyDescent="0.35">
      <c r="A51" s="7"/>
      <c r="B51" s="13" t="s">
        <v>22</v>
      </c>
      <c r="C51" s="7" t="s">
        <v>11</v>
      </c>
      <c r="D51" s="51">
        <f>SUM(D36:D50)</f>
        <v>3563771</v>
      </c>
      <c r="E51" s="52">
        <f>SUM(E36:E50)</f>
        <v>2361218.58</v>
      </c>
      <c r="F51" s="51">
        <f>E51*100/D51</f>
        <v>66.256181443757185</v>
      </c>
      <c r="G51" s="7" t="s">
        <v>19</v>
      </c>
      <c r="H51" s="15"/>
      <c r="I51" s="15"/>
      <c r="J51" s="15"/>
    </row>
    <row r="52" spans="1:26" ht="24.75" customHeight="1" x14ac:dyDescent="0.35">
      <c r="A52" s="24"/>
      <c r="B52" s="37" t="s">
        <v>13</v>
      </c>
      <c r="C52" s="24" t="s">
        <v>11</v>
      </c>
      <c r="D52" s="58">
        <v>1348928</v>
      </c>
      <c r="E52" s="63">
        <f>446384.52+121161.82</f>
        <v>567546.34000000008</v>
      </c>
      <c r="F52" s="58">
        <f>E52*100/D52</f>
        <v>42.073879406462027</v>
      </c>
      <c r="G52" s="24" t="s">
        <v>19</v>
      </c>
    </row>
    <row r="53" spans="1:26" s="21" customFormat="1" ht="24.75" customHeight="1" x14ac:dyDescent="0.35">
      <c r="A53" s="26"/>
      <c r="B53" s="17" t="s">
        <v>14</v>
      </c>
      <c r="C53" s="17"/>
      <c r="D53" s="72">
        <f>D51+D52</f>
        <v>4912699</v>
      </c>
      <c r="E53" s="64">
        <f>E51+E52</f>
        <v>2928764.92</v>
      </c>
      <c r="F53" s="57">
        <f>E53*100/D53</f>
        <v>59.616209338288385</v>
      </c>
      <c r="G53" s="17" t="s">
        <v>31</v>
      </c>
      <c r="H53" s="19"/>
      <c r="I53" s="78"/>
      <c r="J53" s="19"/>
      <c r="K53" s="19"/>
      <c r="L53" s="1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4.75" customHeight="1" x14ac:dyDescent="0.35">
      <c r="A54" s="87" t="s">
        <v>56</v>
      </c>
      <c r="B54" s="88"/>
      <c r="C54" s="88"/>
      <c r="D54" s="88"/>
      <c r="E54" s="88"/>
      <c r="F54" s="88"/>
      <c r="G54" s="88"/>
    </row>
    <row r="55" spans="1:26" ht="24.75" customHeight="1" x14ac:dyDescent="0.35">
      <c r="A55" s="88"/>
      <c r="B55" s="88"/>
      <c r="C55" s="88"/>
      <c r="D55" s="88"/>
      <c r="E55" s="88"/>
      <c r="F55" s="88"/>
      <c r="G55" s="88"/>
    </row>
    <row r="56" spans="1:26" ht="24.75" customHeight="1" x14ac:dyDescent="0.35">
      <c r="A56" s="89"/>
      <c r="B56" s="89"/>
      <c r="C56" s="89"/>
      <c r="D56" s="89"/>
      <c r="E56" s="89"/>
      <c r="F56" s="89"/>
      <c r="G56" s="89"/>
    </row>
    <row r="57" spans="1:26" ht="24.75" customHeight="1" x14ac:dyDescent="0.35">
      <c r="A57" s="80" t="s">
        <v>0</v>
      </c>
      <c r="B57" s="80" t="s">
        <v>1</v>
      </c>
      <c r="C57" s="83" t="s">
        <v>2</v>
      </c>
      <c r="D57" s="85" t="s">
        <v>3</v>
      </c>
      <c r="E57" s="85" t="s">
        <v>4</v>
      </c>
      <c r="F57" s="90" t="s">
        <v>5</v>
      </c>
      <c r="G57" s="92" t="s">
        <v>6</v>
      </c>
    </row>
    <row r="58" spans="1:26" ht="24.75" customHeight="1" x14ac:dyDescent="0.35">
      <c r="A58" s="81"/>
      <c r="B58" s="82"/>
      <c r="C58" s="84"/>
      <c r="D58" s="86"/>
      <c r="E58" s="86"/>
      <c r="F58" s="91"/>
      <c r="G58" s="93"/>
    </row>
    <row r="59" spans="1:26" ht="24.75" customHeight="1" x14ac:dyDescent="0.35">
      <c r="A59" s="2">
        <v>5</v>
      </c>
      <c r="B59" s="3" t="s">
        <v>23</v>
      </c>
      <c r="C59" s="2"/>
      <c r="D59" s="44"/>
      <c r="E59" s="45"/>
      <c r="F59" s="46"/>
      <c r="G59" s="2"/>
    </row>
    <row r="60" spans="1:26" ht="24.75" customHeight="1" x14ac:dyDescent="0.35">
      <c r="A60" s="5"/>
      <c r="B60" s="6" t="s">
        <v>24</v>
      </c>
      <c r="C60" s="5"/>
      <c r="D60" s="47"/>
      <c r="E60" s="48"/>
      <c r="F60" s="49"/>
      <c r="G60" s="5"/>
    </row>
    <row r="61" spans="1:26" ht="24.75" customHeight="1" x14ac:dyDescent="0.35">
      <c r="A61" s="24"/>
      <c r="B61" s="25" t="s">
        <v>16</v>
      </c>
      <c r="C61" s="24" t="s">
        <v>11</v>
      </c>
      <c r="D61" s="58">
        <v>224300</v>
      </c>
      <c r="E61" s="63">
        <f>44875+75400+26000</f>
        <v>146275</v>
      </c>
      <c r="F61" s="58">
        <f>E61*100/D61</f>
        <v>65.213999108337049</v>
      </c>
      <c r="G61" s="24" t="s">
        <v>19</v>
      </c>
    </row>
    <row r="62" spans="1:26" s="21" customFormat="1" ht="24.75" customHeight="1" x14ac:dyDescent="0.35">
      <c r="A62" s="26"/>
      <c r="B62" s="17" t="s">
        <v>14</v>
      </c>
      <c r="C62" s="26"/>
      <c r="D62" s="57">
        <f>D61</f>
        <v>224300</v>
      </c>
      <c r="E62" s="64">
        <f>E61</f>
        <v>146275</v>
      </c>
      <c r="F62" s="57">
        <f>F61</f>
        <v>65.213999108337049</v>
      </c>
      <c r="G62" s="17" t="s">
        <v>26</v>
      </c>
      <c r="H62" s="19"/>
      <c r="I62" s="19"/>
      <c r="J62" s="19"/>
      <c r="K62" s="19"/>
      <c r="L62" s="1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4.75" customHeight="1" x14ac:dyDescent="0.35">
      <c r="A63" s="2">
        <v>6</v>
      </c>
      <c r="B63" s="3" t="s">
        <v>27</v>
      </c>
      <c r="C63" s="2"/>
      <c r="D63" s="44"/>
      <c r="E63" s="44"/>
      <c r="F63" s="46"/>
      <c r="G63" s="2"/>
    </row>
    <row r="64" spans="1:26" ht="24.75" customHeight="1" x14ac:dyDescent="0.35">
      <c r="A64" s="5"/>
      <c r="B64" s="6" t="s">
        <v>55</v>
      </c>
      <c r="C64" s="5"/>
      <c r="D64" s="47"/>
      <c r="E64" s="47"/>
      <c r="F64" s="49"/>
      <c r="G64" s="5"/>
    </row>
    <row r="65" spans="1:26" ht="24.75" customHeight="1" x14ac:dyDescent="0.35">
      <c r="A65" s="24"/>
      <c r="B65" s="25" t="s">
        <v>53</v>
      </c>
      <c r="C65" s="24" t="s">
        <v>11</v>
      </c>
      <c r="D65" s="58">
        <v>41777000</v>
      </c>
      <c r="E65" s="63">
        <f>2088850+8266028.48</f>
        <v>10354878.48</v>
      </c>
      <c r="F65" s="58">
        <f>E65*100/D65</f>
        <v>24.786074825861121</v>
      </c>
      <c r="G65" s="24" t="s">
        <v>19</v>
      </c>
    </row>
    <row r="66" spans="1:26" s="21" customFormat="1" ht="24.75" customHeight="1" x14ac:dyDescent="0.35">
      <c r="A66" s="26"/>
      <c r="B66" s="17" t="s">
        <v>14</v>
      </c>
      <c r="C66" s="27"/>
      <c r="D66" s="57">
        <f>D65</f>
        <v>41777000</v>
      </c>
      <c r="E66" s="64">
        <f>E65</f>
        <v>10354878.48</v>
      </c>
      <c r="F66" s="57">
        <f>F65</f>
        <v>24.786074825861121</v>
      </c>
      <c r="G66" s="17" t="s">
        <v>28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4.75" customHeight="1" x14ac:dyDescent="0.35">
      <c r="E67" s="74"/>
    </row>
    <row r="68" spans="1:26" ht="24.75" customHeight="1" x14ac:dyDescent="0.35">
      <c r="C68" s="39"/>
      <c r="E68" s="79"/>
      <c r="F68" s="79"/>
    </row>
    <row r="69" spans="1:26" ht="24.75" customHeight="1" x14ac:dyDescent="0.35">
      <c r="C69" s="39"/>
      <c r="E69" s="79"/>
      <c r="F69" s="79"/>
    </row>
    <row r="71" spans="1:26" ht="24.75" customHeight="1" x14ac:dyDescent="0.35">
      <c r="D71" s="74"/>
    </row>
    <row r="73" spans="1:26" ht="24.75" customHeight="1" x14ac:dyDescent="0.35">
      <c r="D73" s="75"/>
    </row>
    <row r="75" spans="1:26" ht="24.75" customHeight="1" x14ac:dyDescent="0.35">
      <c r="D75" s="76"/>
    </row>
  </sheetData>
  <mergeCells count="26">
    <mergeCell ref="A29:G31"/>
    <mergeCell ref="A54:G56"/>
    <mergeCell ref="A57:A58"/>
    <mergeCell ref="B57:B58"/>
    <mergeCell ref="C57:C58"/>
    <mergeCell ref="D57:D58"/>
    <mergeCell ref="E57:E58"/>
    <mergeCell ref="F57:F58"/>
    <mergeCell ref="G57:G58"/>
    <mergeCell ref="F32:F33"/>
    <mergeCell ref="G32:G33"/>
    <mergeCell ref="A1:G3"/>
    <mergeCell ref="A4:A5"/>
    <mergeCell ref="B4:B5"/>
    <mergeCell ref="C4:C5"/>
    <mergeCell ref="D4:D5"/>
    <mergeCell ref="E4:E5"/>
    <mergeCell ref="F4:F5"/>
    <mergeCell ref="G4:G5"/>
    <mergeCell ref="E68:F68"/>
    <mergeCell ref="E69:F69"/>
    <mergeCell ref="A32:A33"/>
    <mergeCell ref="B32:B33"/>
    <mergeCell ref="C32:C33"/>
    <mergeCell ref="D32:D33"/>
    <mergeCell ref="E32:E33"/>
  </mergeCells>
  <printOptions horizontalCentered="1"/>
  <pageMargins left="0" right="0" top="0.55118110236220474" bottom="0.55118110236220474" header="0.31496062992125984" footer="0.31496062992125984"/>
  <pageSetup paperSize="9" scale="75" orientation="landscape" horizontalDpi="0" verticalDpi="0" r:id="rId1"/>
  <rowBreaks count="2" manualBreakCount="2">
    <brk id="28" max="6" man="1"/>
    <brk id="5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1-2</vt:lpstr>
      <vt:lpstr>'ไตรมาส 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2026-07-22T06:29:34Z</cp:lastPrinted>
  <dcterms:created xsi:type="dcterms:W3CDTF">2024-01-10T07:59:11Z</dcterms:created>
  <dcterms:modified xsi:type="dcterms:W3CDTF">2026-07-27T04:12:43Z</dcterms:modified>
</cp:coreProperties>
</file>